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Julieta's Business Files\YouTube Channels\Julieta Concierge CPA - YouTube\Videos planning\Video 33 Fund Flow Satement\"/>
    </mc:Choice>
  </mc:AlternateContent>
  <xr:revisionPtr revIDLastSave="0" documentId="8_{41F06EFC-4B9D-4E0F-BFFD-553F026F7276}" xr6:coauthVersionLast="47" xr6:coauthVersionMax="47" xr10:uidLastSave="{00000000-0000-0000-0000-000000000000}"/>
  <bookViews>
    <workbookView xWindow="-108" yWindow="-108" windowWidth="23256" windowHeight="12456" tabRatio="845" xr2:uid="{00000000-000D-0000-FFFF-FFFF00000000}"/>
  </bookViews>
  <sheets>
    <sheet name="Welcome" sheetId="8" r:id="rId1"/>
    <sheet name="Balance Sheet" sheetId="1" r:id="rId2"/>
    <sheet name="Working Capital Change" sheetId="7" r:id="rId3"/>
    <sheet name="Working Capital Schedule" sheetId="2" r:id="rId4"/>
    <sheet name="Funds From Opearations" sheetId="5" r:id="rId5"/>
    <sheet name="Fund Flow Statement" sheetId="3" r:id="rId6"/>
    <sheet name="WC Rules Table" sheetId="4"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E11" i="2"/>
  <c r="E10" i="2"/>
  <c r="C35" i="7"/>
  <c r="B35" i="7"/>
  <c r="A35" i="7"/>
  <c r="C34" i="7"/>
  <c r="B34" i="7"/>
  <c r="A34" i="7"/>
  <c r="C33" i="7"/>
  <c r="B33" i="7"/>
  <c r="A33" i="7"/>
  <c r="C32" i="7"/>
  <c r="B32" i="7"/>
  <c r="A32" i="7"/>
  <c r="C31" i="7"/>
  <c r="B31" i="7"/>
  <c r="B9" i="7" s="1"/>
  <c r="A31" i="7"/>
  <c r="C29" i="7"/>
  <c r="B29" i="7"/>
  <c r="A29" i="7"/>
  <c r="C28" i="7"/>
  <c r="B28" i="7"/>
  <c r="A28" i="7"/>
  <c r="C27" i="7"/>
  <c r="B27" i="7"/>
  <c r="A27" i="7"/>
  <c r="C26" i="7"/>
  <c r="C6" i="7" s="1"/>
  <c r="B26" i="7"/>
  <c r="B6" i="7" s="1"/>
  <c r="A26" i="7"/>
  <c r="C25" i="7"/>
  <c r="B25" i="7"/>
  <c r="B5" i="7" s="1"/>
  <c r="A25" i="7"/>
  <c r="C24" i="7"/>
  <c r="B24" i="7"/>
  <c r="A24" i="7"/>
  <c r="C23" i="7"/>
  <c r="B23" i="7"/>
  <c r="A23" i="7"/>
  <c r="C22" i="7"/>
  <c r="B22" i="7"/>
  <c r="A22" i="7"/>
  <c r="B24" i="3"/>
  <c r="B25" i="3"/>
  <c r="B26" i="3"/>
  <c r="C26" i="3"/>
  <c r="A27" i="3"/>
  <c r="B27" i="3"/>
  <c r="C27" i="3"/>
  <c r="A28" i="3"/>
  <c r="C28" i="3"/>
  <c r="A29" i="3"/>
  <c r="B29" i="3"/>
  <c r="B30" i="3"/>
  <c r="C32" i="3"/>
  <c r="A33" i="3"/>
  <c r="A34" i="3"/>
  <c r="B34" i="3"/>
  <c r="B35" i="3"/>
  <c r="C35" i="3"/>
  <c r="C36" i="3"/>
  <c r="B23" i="3"/>
  <c r="A23" i="3"/>
  <c r="B26" i="2"/>
  <c r="B33" i="3" s="1"/>
  <c r="C26" i="2"/>
  <c r="C33" i="3" s="1"/>
  <c r="B27" i="2"/>
  <c r="C27" i="2"/>
  <c r="C34" i="3" s="1"/>
  <c r="B28" i="2"/>
  <c r="C28" i="2"/>
  <c r="B29" i="2"/>
  <c r="B36" i="3" s="1"/>
  <c r="C29" i="2"/>
  <c r="C25" i="2"/>
  <c r="B25" i="2"/>
  <c r="B32" i="3" s="1"/>
  <c r="C7" i="2"/>
  <c r="B7" i="2"/>
  <c r="B6" i="2"/>
  <c r="B5" i="2"/>
  <c r="B4" i="2"/>
  <c r="A17" i="2"/>
  <c r="A24" i="3" s="1"/>
  <c r="A18" i="2"/>
  <c r="A25" i="3" s="1"/>
  <c r="A19" i="2"/>
  <c r="A26" i="3" s="1"/>
  <c r="A20" i="2"/>
  <c r="A21" i="2"/>
  <c r="A22" i="2"/>
  <c r="A23" i="2"/>
  <c r="A30" i="3" s="1"/>
  <c r="A25" i="2"/>
  <c r="A32" i="3" s="1"/>
  <c r="A26" i="2"/>
  <c r="A27" i="2"/>
  <c r="A28" i="2"/>
  <c r="A35" i="3" s="1"/>
  <c r="A29" i="2"/>
  <c r="A36" i="3" s="1"/>
  <c r="A16" i="2"/>
  <c r="E17" i="1"/>
  <c r="C17" i="1"/>
  <c r="B17" i="1"/>
  <c r="C16" i="2"/>
  <c r="C23" i="3" s="1"/>
  <c r="C17" i="2"/>
  <c r="C24" i="3" s="1"/>
  <c r="C18" i="2"/>
  <c r="C25" i="3" s="1"/>
  <c r="C19" i="2"/>
  <c r="C5" i="2" s="1"/>
  <c r="C20" i="2"/>
  <c r="C6" i="2" s="1"/>
  <c r="C22" i="2"/>
  <c r="C29" i="3" s="1"/>
  <c r="B17" i="2"/>
  <c r="B18" i="2"/>
  <c r="B19" i="2"/>
  <c r="B20" i="2"/>
  <c r="B22" i="2"/>
  <c r="B16" i="2"/>
  <c r="B7" i="5"/>
  <c r="B5" i="3" s="1"/>
  <c r="E5" i="1"/>
  <c r="E6" i="1"/>
  <c r="E7" i="1"/>
  <c r="E8" i="1"/>
  <c r="E10" i="1"/>
  <c r="E12" i="1"/>
  <c r="E15" i="1"/>
  <c r="E16" i="1"/>
  <c r="E14" i="1"/>
  <c r="E13" i="1"/>
  <c r="E4" i="1"/>
  <c r="C9" i="1"/>
  <c r="C21" i="2" s="1"/>
  <c r="B9" i="1"/>
  <c r="B11" i="1" s="1"/>
  <c r="B23" i="2" s="1"/>
  <c r="D29" i="7" l="1"/>
  <c r="C4" i="7"/>
  <c r="D35" i="7"/>
  <c r="D25" i="7"/>
  <c r="D28" i="7"/>
  <c r="D23" i="7"/>
  <c r="D24" i="7"/>
  <c r="D31" i="7"/>
  <c r="D32" i="7"/>
  <c r="D26" i="7"/>
  <c r="B4" i="7"/>
  <c r="B7" i="7" s="1"/>
  <c r="B12" i="7" s="1"/>
  <c r="D34" i="7"/>
  <c r="C5" i="7"/>
  <c r="C9" i="7"/>
  <c r="D22" i="7"/>
  <c r="D33" i="7"/>
  <c r="D27" i="7"/>
  <c r="D27" i="2"/>
  <c r="D34" i="3" s="1"/>
  <c r="B6" i="3" s="1"/>
  <c r="D22" i="2"/>
  <c r="D29" i="3" s="1"/>
  <c r="B11" i="3" s="1"/>
  <c r="D17" i="2"/>
  <c r="D24" i="3" s="1"/>
  <c r="B7" i="3"/>
  <c r="D18" i="2"/>
  <c r="D25" i="3" s="1"/>
  <c r="E9" i="1"/>
  <c r="B21" i="2"/>
  <c r="B28" i="3" s="1"/>
  <c r="C4" i="2"/>
  <c r="C11" i="1"/>
  <c r="D19" i="2"/>
  <c r="D26" i="3" s="1"/>
  <c r="D29" i="2"/>
  <c r="D36" i="3" s="1"/>
  <c r="D28" i="2"/>
  <c r="D35" i="3" s="1"/>
  <c r="D26" i="2"/>
  <c r="D33" i="3" s="1"/>
  <c r="B10" i="3" s="1"/>
  <c r="D25" i="2"/>
  <c r="D32" i="3" s="1"/>
  <c r="D20" i="2"/>
  <c r="D27" i="3" s="1"/>
  <c r="D16" i="2"/>
  <c r="D23" i="3" s="1"/>
  <c r="D6" i="2"/>
  <c r="D5" i="2"/>
  <c r="C7" i="7" l="1"/>
  <c r="C12" i="7" s="1"/>
  <c r="D12" i="7" s="1"/>
  <c r="D7" i="2"/>
  <c r="D4" i="2"/>
  <c r="D21" i="2"/>
  <c r="D28" i="3" s="1"/>
  <c r="E11" i="1"/>
  <c r="C23" i="2"/>
  <c r="C30" i="3" s="1"/>
  <c r="D8" i="2"/>
  <c r="B12" i="3" s="1"/>
  <c r="B13" i="3" s="1"/>
  <c r="D23" i="2" l="1"/>
  <c r="D30" i="3" s="1"/>
</calcChain>
</file>

<file path=xl/sharedStrings.xml><?xml version="1.0" encoding="utf-8"?>
<sst xmlns="http://schemas.openxmlformats.org/spreadsheetml/2006/main" count="196" uniqueCount="97">
  <si>
    <t>Account</t>
  </si>
  <si>
    <t>2024</t>
  </si>
  <si>
    <t>2025</t>
  </si>
  <si>
    <t>Cash - Bank A</t>
  </si>
  <si>
    <t>Cash - Bank B</t>
  </si>
  <si>
    <t>Cash - Savings</t>
  </si>
  <si>
    <t>Accounts Receivable</t>
  </si>
  <si>
    <t>Inventory</t>
  </si>
  <si>
    <t>Total Current Assets</t>
  </si>
  <si>
    <t>Total Assets</t>
  </si>
  <si>
    <t>Share Capital</t>
  </si>
  <si>
    <t>Retained Earnings</t>
  </si>
  <si>
    <t>Long-Term Loan</t>
  </si>
  <si>
    <t>Accounts Payable</t>
  </si>
  <si>
    <t>Total Equity &amp; Liabilities</t>
  </si>
  <si>
    <t>Change</t>
  </si>
  <si>
    <t>Source or Use</t>
  </si>
  <si>
    <t>Cash (All Accounts)</t>
  </si>
  <si>
    <t>Use</t>
  </si>
  <si>
    <t>Source</t>
  </si>
  <si>
    <t>Net Change in Working Capital</t>
  </si>
  <si>
    <t>Sources</t>
  </si>
  <si>
    <t>Amount</t>
  </si>
  <si>
    <t>Funds From Operations</t>
  </si>
  <si>
    <t>Issue of Share Capital</t>
  </si>
  <si>
    <t>Total Sources</t>
  </si>
  <si>
    <t>Repayment of Long-Term Loan</t>
  </si>
  <si>
    <t>Purchase of Fixed Assets</t>
  </si>
  <si>
    <t>Increase in Working Capital</t>
  </si>
  <si>
    <t>Total Applications</t>
  </si>
  <si>
    <t>Effect on WC</t>
  </si>
  <si>
    <t>Why</t>
  </si>
  <si>
    <t>Current Asset ↑</t>
  </si>
  <si>
    <t>WC ↑</t>
  </si>
  <si>
    <t>Business invests funds into assets, tying up money.</t>
  </si>
  <si>
    <t>Current Asset ↓</t>
  </si>
  <si>
    <t>WC ↓</t>
  </si>
  <si>
    <t>Funds are released from assets like AR or inventory.</t>
  </si>
  <si>
    <t>Current Liability ↑</t>
  </si>
  <si>
    <t>Using supplier credit frees funds.</t>
  </si>
  <si>
    <t>Current Liability ↓</t>
  </si>
  <si>
    <t>Paying off obligations consumes funds.</t>
  </si>
  <si>
    <t>Balance Sheet</t>
  </si>
  <si>
    <t xml:space="preserve">AS of December 31, </t>
  </si>
  <si>
    <t>WC Inc/DeC</t>
  </si>
  <si>
    <t>Current Accounts</t>
  </si>
  <si>
    <t>Working Capital Schedule</t>
  </si>
  <si>
    <t>WC Inc/Dec</t>
  </si>
  <si>
    <t>Increase</t>
  </si>
  <si>
    <t>Decrease</t>
  </si>
  <si>
    <t>Item</t>
  </si>
  <si>
    <t>Net Profit</t>
  </si>
  <si>
    <t>Add: Depreciation</t>
  </si>
  <si>
    <t>Add: Provision for Doubtful Debts</t>
  </si>
  <si>
    <t>Less: Interest Income</t>
  </si>
  <si>
    <t>--&gt;</t>
  </si>
  <si>
    <t>from the FFO Calculation</t>
  </si>
  <si>
    <t>From Balance Sheet Change</t>
  </si>
  <si>
    <t xml:space="preserve">Not Captured in Working Capital </t>
  </si>
  <si>
    <t>Application/Use</t>
  </si>
  <si>
    <t>Applications/Use</t>
  </si>
  <si>
    <t>From /working Capital Schedule</t>
  </si>
  <si>
    <t>Less: Gains</t>
  </si>
  <si>
    <t>Funds Flow Statement</t>
  </si>
  <si>
    <t>Fixed Assets, net (acc Dep, 3,000)</t>
  </si>
  <si>
    <t>From Balance Sheet Change,  plus add back depreciation</t>
  </si>
  <si>
    <t>Current Liabilitues</t>
  </si>
  <si>
    <t>Total Working Capital</t>
  </si>
  <si>
    <t>YoY Change in Working Capital</t>
  </si>
  <si>
    <t>&lt;1&gt;</t>
  </si>
  <si>
    <t>&lt;2&gt;</t>
  </si>
  <si>
    <t>&lt;3&gt;</t>
  </si>
  <si>
    <t>Non cash item</t>
  </si>
  <si>
    <t>not an operating income item</t>
  </si>
  <si>
    <t>FUND FLOW STATEMENT</t>
  </si>
  <si>
    <t>Step-by-Step Guide &amp; Practice Template</t>
  </si>
  <si>
    <t>Created by: Juliet, CPA</t>
  </si>
  <si>
    <t>My Concierge CPA</t>
  </si>
  <si>
    <t>https://myconciergecpa.com/category/business-financial-growth/financial-analysis/</t>
  </si>
  <si>
    <t>https://www.youtube.com/@ConciergeCPA</t>
  </si>
  <si>
    <t>WHAT'S INCLUDED:</t>
  </si>
  <si>
    <t>📊  Worked Example Tabs</t>
  </si>
  <si>
    <t xml:space="preserve">     Complete fund flow statement with all calculations shown step-by-step</t>
  </si>
  <si>
    <t>📝  Practice Template Tab</t>
  </si>
  <si>
    <t xml:space="preserve">     Blank template with built-in formulas for your practice problems</t>
  </si>
  <si>
    <t>📖  Quick Reference</t>
  </si>
  <si>
    <t xml:space="preserve">     Rules for sources vs. applications and common formulas</t>
  </si>
  <si>
    <t>HOW TO USE THIS TEMPLATE:</t>
  </si>
  <si>
    <t>1.  Watch the video tutorial on YouTube: @MyConciergeCPA</t>
  </si>
  <si>
    <t>2.  Follow along with the Worked Example tab to see how it's done</t>
  </si>
  <si>
    <t xml:space="preserve">3.  Practice with your own numbers </t>
  </si>
  <si>
    <t>4.  Read the complete guide: MyConciergeCPA.com/fund-flow-statement</t>
  </si>
  <si>
    <t>EDUCATIONAL PURPOSE:
This template is designed as an educational tool for learning fund flow statement concepts. The content represents general accounting principles and is not tailored to specific individual circumstances. Users should apply professional judgment when addressing their specific accounting situations.</t>
  </si>
  <si>
    <t>Questions? Visit MyConciergeCPA.com or find me on YouTube @MyConciergeCPA</t>
  </si>
  <si>
    <t>Happy learning! 📚</t>
  </si>
  <si>
    <t>- Juliet</t>
  </si>
  <si>
    <t>© 2025 Juliet, CPA | My Concierge CPA | MyConciergeCPA.com
This template is FREE for personal and educational use.
Please do not redistribute or sell this template.
To share with others, please direct them to MyConciergeCPA.com to download their own copy.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</si>
</sst>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1"/>
      <name val="Calibri"/>
      <family val="2"/>
    </font>
    <font>
      <b/>
      <sz val="11"/>
      <color rgb="FFFF0000"/>
      <name val="Calibri"/>
      <family val="2"/>
      <scheme val="minor"/>
    </font>
    <font>
      <u/>
      <sz val="11"/>
      <color theme="10"/>
      <name val="Calibri"/>
      <family val="2"/>
      <scheme val="minor"/>
    </font>
    <font>
      <b/>
      <sz val="18"/>
      <color rgb="FFFFFFFF"/>
      <name val="Calibri"/>
      <family val="2"/>
    </font>
    <font>
      <b/>
      <sz val="14"/>
      <color rgb="FF2C5F2D"/>
      <name val="Calibri"/>
      <family val="2"/>
    </font>
    <font>
      <b/>
      <sz val="12"/>
      <color rgb="FF000000"/>
      <name val="Calibri"/>
      <family val="2"/>
    </font>
    <font>
      <sz val="11"/>
      <color rgb="FF000000"/>
      <name val="Calibri"/>
      <family val="2"/>
    </font>
    <font>
      <b/>
      <sz val="12"/>
      <color rgb="FF2C5F2D"/>
      <name val="Calibri"/>
      <family val="2"/>
    </font>
    <font>
      <sz val="10"/>
      <color rgb="FF666666"/>
      <name val="Calibri"/>
      <family val="2"/>
    </font>
    <font>
      <sz val="10"/>
      <color rgb="FF333333"/>
      <name val="Calibri"/>
      <family val="2"/>
    </font>
    <font>
      <sz val="11"/>
      <color rgb="FF2C5F2D"/>
      <name val="Calibri"/>
      <family val="2"/>
    </font>
    <font>
      <i/>
      <sz val="11"/>
      <color rgb="FF666666"/>
      <name val="Calibri"/>
      <family val="2"/>
    </font>
  </fonts>
  <fills count="9">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rgb="FFDFEDEB"/>
        <bgColor indexed="64"/>
      </patternFill>
    </fill>
    <fill>
      <patternFill patternType="solid">
        <fgColor rgb="FFD9D9D9"/>
        <bgColor rgb="FFD9D9D9"/>
      </patternFill>
    </fill>
    <fill>
      <patternFill patternType="solid">
        <fgColor rgb="FF2C5F2D"/>
        <bgColor rgb="FF2C5F2D"/>
      </patternFill>
    </fill>
    <fill>
      <patternFill patternType="solid">
        <fgColor rgb="FFE8F5E9"/>
        <bgColor rgb="FFE8F5E9"/>
      </patternFill>
    </fill>
    <fill>
      <patternFill patternType="solid">
        <fgColor rgb="FFFFF9E6"/>
        <bgColor rgb="FFFFF9E6"/>
      </patternFill>
    </fill>
  </fills>
  <borders count="17">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CCCCCC"/>
      </left>
      <right style="thin">
        <color rgb="FFCCCCCC"/>
      </right>
      <top style="thin">
        <color rgb="FFCCCCCC"/>
      </top>
      <bottom style="thin">
        <color rgb="FFCCCCCC"/>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74">
    <xf numFmtId="0" fontId="0" fillId="0" borderId="0" xfId="0"/>
    <xf numFmtId="0" fontId="2" fillId="0" borderId="0" xfId="0" applyFont="1"/>
    <xf numFmtId="0" fontId="2" fillId="0" borderId="0" xfId="0" applyFont="1" applyAlignment="1">
      <alignment horizontal="center"/>
    </xf>
    <xf numFmtId="164" fontId="0" fillId="0" borderId="0" xfId="1" applyNumberFormat="1" applyFont="1"/>
    <xf numFmtId="164" fontId="0" fillId="0" borderId="1" xfId="1" applyNumberFormat="1" applyFont="1" applyBorder="1"/>
    <xf numFmtId="164" fontId="2" fillId="0" borderId="0" xfId="1" applyNumberFormat="1" applyFont="1"/>
    <xf numFmtId="0" fontId="0" fillId="0" borderId="0" xfId="0" applyAlignment="1">
      <alignment horizontal="center"/>
    </xf>
    <xf numFmtId="0" fontId="3" fillId="2" borderId="7" xfId="0" applyFont="1" applyFill="1" applyBorder="1"/>
    <xf numFmtId="0" fontId="3" fillId="2" borderId="8" xfId="0" applyFont="1" applyFill="1" applyBorder="1"/>
    <xf numFmtId="0" fontId="3" fillId="2" borderId="9" xfId="0" applyFont="1" applyFill="1" applyBorder="1"/>
    <xf numFmtId="0" fontId="4" fillId="2" borderId="2" xfId="0" applyFont="1" applyFill="1" applyBorder="1"/>
    <xf numFmtId="0" fontId="4" fillId="2" borderId="0" xfId="0" applyFont="1" applyFill="1"/>
    <xf numFmtId="0" fontId="4" fillId="2" borderId="3" xfId="0" applyFont="1" applyFill="1" applyBorder="1"/>
    <xf numFmtId="0" fontId="4" fillId="2" borderId="4" xfId="0" applyFont="1" applyFill="1" applyBorder="1"/>
    <xf numFmtId="0" fontId="4" fillId="2" borderId="5" xfId="0" applyFont="1" applyFill="1" applyBorder="1"/>
    <xf numFmtId="0" fontId="4" fillId="2" borderId="6" xfId="0" applyFont="1" applyFill="1" applyBorder="1"/>
    <xf numFmtId="164" fontId="0" fillId="0" borderId="0" xfId="0" applyNumberFormat="1"/>
    <xf numFmtId="0" fontId="0" fillId="3" borderId="0" xfId="0" applyFill="1"/>
    <xf numFmtId="164" fontId="0" fillId="3" borderId="0" xfId="1" applyNumberFormat="1" applyFont="1" applyFill="1"/>
    <xf numFmtId="164" fontId="0" fillId="3" borderId="1" xfId="1" applyNumberFormat="1" applyFont="1" applyFill="1" applyBorder="1"/>
    <xf numFmtId="0" fontId="0" fillId="4" borderId="0" xfId="0" applyFill="1"/>
    <xf numFmtId="164" fontId="0" fillId="4" borderId="0" xfId="1" applyNumberFormat="1" applyFont="1" applyFill="1"/>
    <xf numFmtId="164" fontId="0" fillId="4" borderId="1" xfId="1" applyNumberFormat="1" applyFont="1" applyFill="1" applyBorder="1"/>
    <xf numFmtId="164" fontId="0" fillId="0" borderId="1" xfId="0" applyNumberFormat="1" applyBorder="1"/>
    <xf numFmtId="164" fontId="2" fillId="4" borderId="7" xfId="0" applyNumberFormat="1" applyFont="1" applyFill="1" applyBorder="1"/>
    <xf numFmtId="0" fontId="2" fillId="4" borderId="8" xfId="0" applyFont="1" applyFill="1" applyBorder="1"/>
    <xf numFmtId="0" fontId="2" fillId="4" borderId="9" xfId="0" applyFont="1" applyFill="1" applyBorder="1"/>
    <xf numFmtId="0" fontId="2" fillId="0" borderId="0" xfId="0" applyFont="1" applyAlignment="1">
      <alignment horizontal="right"/>
    </xf>
    <xf numFmtId="0" fontId="2" fillId="0" borderId="10" xfId="0" applyFont="1" applyBorder="1" applyAlignment="1">
      <alignment vertical="center"/>
    </xf>
    <xf numFmtId="0" fontId="5" fillId="5" borderId="10" xfId="0" applyFont="1" applyFill="1" applyBorder="1" applyAlignment="1">
      <alignment horizontal="center" vertical="center"/>
    </xf>
    <xf numFmtId="0" fontId="0" fillId="0" borderId="10" xfId="0" applyBorder="1" applyAlignment="1">
      <alignment vertical="center"/>
    </xf>
    <xf numFmtId="3" fontId="0" fillId="0" borderId="10" xfId="0" applyNumberFormat="1" applyBorder="1" applyAlignment="1">
      <alignment horizontal="right" vertical="center"/>
    </xf>
    <xf numFmtId="0" fontId="0" fillId="0" borderId="11" xfId="0" applyBorder="1" applyAlignment="1">
      <alignment vertical="center"/>
    </xf>
    <xf numFmtId="0" fontId="0" fillId="0" borderId="0" xfId="0" quotePrefix="1"/>
    <xf numFmtId="164" fontId="0" fillId="0" borderId="11" xfId="1" applyNumberFormat="1" applyFont="1" applyBorder="1" applyAlignment="1">
      <alignment vertical="center"/>
    </xf>
    <xf numFmtId="164" fontId="0" fillId="0" borderId="10" xfId="1" applyNumberFormat="1" applyFont="1" applyBorder="1" applyAlignment="1">
      <alignment horizontal="right" vertical="center"/>
    </xf>
    <xf numFmtId="0" fontId="2" fillId="0" borderId="0" xfId="0" applyFont="1" applyAlignment="1">
      <alignment horizontal="center"/>
    </xf>
    <xf numFmtId="0" fontId="0" fillId="0" borderId="0" xfId="0" applyBorder="1"/>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164" fontId="0" fillId="0" borderId="0" xfId="1" applyNumberFormat="1" applyFont="1" applyBorder="1"/>
    <xf numFmtId="0" fontId="0" fillId="0" borderId="0" xfId="0" applyFill="1"/>
    <xf numFmtId="0" fontId="2" fillId="0" borderId="0" xfId="0" applyFont="1" applyFill="1"/>
    <xf numFmtId="164" fontId="0" fillId="0" borderId="0" xfId="1" applyNumberFormat="1" applyFont="1" applyFill="1"/>
    <xf numFmtId="164" fontId="0" fillId="0" borderId="1" xfId="1" applyNumberFormat="1" applyFont="1" applyFill="1" applyBorder="1"/>
    <xf numFmtId="0" fontId="2" fillId="2" borderId="7" xfId="0" applyFont="1" applyFill="1" applyBorder="1" applyAlignment="1">
      <alignment horizontal="center"/>
    </xf>
    <xf numFmtId="0" fontId="2" fillId="2" borderId="9" xfId="0" applyFont="1"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164" fontId="2" fillId="0" borderId="0" xfId="0" applyNumberFormat="1" applyFont="1"/>
    <xf numFmtId="164" fontId="2" fillId="0" borderId="1" xfId="0" applyNumberFormat="1" applyFont="1" applyBorder="1"/>
    <xf numFmtId="0" fontId="2" fillId="2" borderId="8" xfId="0" applyFont="1" applyFill="1" applyBorder="1" applyAlignment="1">
      <alignment horizontal="center"/>
    </xf>
    <xf numFmtId="164" fontId="2" fillId="0" borderId="0" xfId="1" applyNumberFormat="1" applyFont="1" applyFill="1"/>
    <xf numFmtId="0" fontId="2" fillId="3" borderId="0" xfId="0" applyFont="1" applyFill="1"/>
    <xf numFmtId="0" fontId="2" fillId="0" borderId="0" xfId="0" applyFont="1" applyAlignment="1">
      <alignment horizontal="left"/>
    </xf>
    <xf numFmtId="0" fontId="6" fillId="0" borderId="0" xfId="0" applyFont="1"/>
    <xf numFmtId="0" fontId="2" fillId="4" borderId="12" xfId="0" applyFont="1" applyFill="1" applyBorder="1" applyAlignment="1">
      <alignment vertical="center"/>
    </xf>
    <xf numFmtId="3" fontId="2" fillId="4" borderId="13" xfId="0" applyNumberFormat="1" applyFont="1" applyFill="1" applyBorder="1" applyAlignment="1">
      <alignment vertical="center"/>
    </xf>
    <xf numFmtId="0" fontId="8" fillId="6" borderId="0" xfId="0" applyFont="1" applyFill="1" applyAlignment="1">
      <alignment horizontal="center" vertical="center" wrapText="1"/>
    </xf>
    <xf numFmtId="0" fontId="0" fillId="0" borderId="0" xfId="0"/>
    <xf numFmtId="0" fontId="9" fillId="0" borderId="0" xfId="0" applyFont="1" applyAlignment="1">
      <alignment horizontal="center" vertical="center" wrapText="1"/>
    </xf>
    <xf numFmtId="0" fontId="10" fillId="0" borderId="0" xfId="0" applyFont="1" applyAlignment="1">
      <alignment horizontal="left" vertical="top" wrapText="1"/>
    </xf>
    <xf numFmtId="0" fontId="11" fillId="0" borderId="0" xfId="0" applyFont="1" applyAlignment="1">
      <alignment horizontal="left" vertical="top" wrapText="1"/>
    </xf>
    <xf numFmtId="0" fontId="7" fillId="0" borderId="0" xfId="2" applyAlignment="1">
      <alignment horizontal="left" vertical="top" wrapText="1"/>
    </xf>
    <xf numFmtId="0" fontId="12" fillId="7" borderId="0" xfId="0" applyFont="1" applyFill="1" applyAlignment="1">
      <alignment horizontal="left" vertical="top" wrapText="1"/>
    </xf>
    <xf numFmtId="0" fontId="13" fillId="0" borderId="0" xfId="0" applyFont="1" applyAlignment="1">
      <alignment horizontal="left" vertical="top" wrapText="1"/>
    </xf>
    <xf numFmtId="0" fontId="14" fillId="8" borderId="16" xfId="0" applyFont="1" applyFill="1" applyBorder="1" applyAlignment="1">
      <alignment horizontal="left" vertical="top" wrapText="1"/>
    </xf>
    <xf numFmtId="0" fontId="14" fillId="0" borderId="16" xfId="0" applyFont="1" applyBorder="1" applyAlignment="1">
      <alignment horizontal="left" vertical="top"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16" fillId="0" borderId="0" xfId="0" applyFont="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DFED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yconciergecpa.com/category/business-financial-growth/financial-analysis/" TargetMode="External"/><Relationship Id="rId1" Type="http://schemas.openxmlformats.org/officeDocument/2006/relationships/hyperlink" Target="https://www.youtube.com/@ConciergeC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2046A-5AB3-45C0-97AA-D6819F19356B}">
  <dimension ref="A1:A38"/>
  <sheetViews>
    <sheetView tabSelected="1" workbookViewId="0">
      <selection activeCell="D25" sqref="D25"/>
    </sheetView>
  </sheetViews>
  <sheetFormatPr defaultRowHeight="14.4" x14ac:dyDescent="0.3"/>
  <cols>
    <col min="1" max="1" width="80" customWidth="1"/>
  </cols>
  <sheetData>
    <row r="1" spans="1:1" ht="30" customHeight="1" x14ac:dyDescent="0.3">
      <c r="A1" s="61" t="s">
        <v>74</v>
      </c>
    </row>
    <row r="2" spans="1:1" x14ac:dyDescent="0.3">
      <c r="A2" s="62"/>
    </row>
    <row r="3" spans="1:1" ht="18" x14ac:dyDescent="0.3">
      <c r="A3" s="63" t="s">
        <v>75</v>
      </c>
    </row>
    <row r="4" spans="1:1" ht="10.050000000000001" customHeight="1" x14ac:dyDescent="0.3"/>
    <row r="5" spans="1:1" ht="15.6" x14ac:dyDescent="0.3">
      <c r="A5" s="64" t="s">
        <v>76</v>
      </c>
    </row>
    <row r="6" spans="1:1" x14ac:dyDescent="0.3">
      <c r="A6" s="65" t="s">
        <v>77</v>
      </c>
    </row>
    <row r="7" spans="1:1" x14ac:dyDescent="0.3">
      <c r="A7" s="66" t="s">
        <v>78</v>
      </c>
    </row>
    <row r="8" spans="1:1" x14ac:dyDescent="0.3">
      <c r="A8" s="66" t="s">
        <v>79</v>
      </c>
    </row>
    <row r="9" spans="1:1" ht="15" customHeight="1" x14ac:dyDescent="0.3"/>
    <row r="10" spans="1:1" ht="15.6" x14ac:dyDescent="0.3">
      <c r="A10" s="67" t="s">
        <v>80</v>
      </c>
    </row>
    <row r="11" spans="1:1" x14ac:dyDescent="0.3">
      <c r="A11" s="65" t="s">
        <v>81</v>
      </c>
    </row>
    <row r="12" spans="1:1" x14ac:dyDescent="0.3">
      <c r="A12" s="68" t="s">
        <v>82</v>
      </c>
    </row>
    <row r="13" spans="1:1" x14ac:dyDescent="0.3">
      <c r="A13" s="65" t="s">
        <v>83</v>
      </c>
    </row>
    <row r="14" spans="1:1" x14ac:dyDescent="0.3">
      <c r="A14" s="68" t="s">
        <v>84</v>
      </c>
    </row>
    <row r="15" spans="1:1" x14ac:dyDescent="0.3">
      <c r="A15" s="65" t="s">
        <v>85</v>
      </c>
    </row>
    <row r="16" spans="1:1" x14ac:dyDescent="0.3">
      <c r="A16" s="68" t="s">
        <v>86</v>
      </c>
    </row>
    <row r="17" spans="1:1" ht="10.050000000000001" customHeight="1" x14ac:dyDescent="0.3"/>
    <row r="18" spans="1:1" ht="15.6" x14ac:dyDescent="0.3">
      <c r="A18" s="67" t="s">
        <v>87</v>
      </c>
    </row>
    <row r="19" spans="1:1" x14ac:dyDescent="0.3">
      <c r="A19" s="65" t="s">
        <v>88</v>
      </c>
    </row>
    <row r="20" spans="1:1" x14ac:dyDescent="0.3">
      <c r="A20" s="65" t="s">
        <v>89</v>
      </c>
    </row>
    <row r="21" spans="1:1" x14ac:dyDescent="0.3">
      <c r="A21" s="65" t="s">
        <v>90</v>
      </c>
    </row>
    <row r="22" spans="1:1" x14ac:dyDescent="0.3">
      <c r="A22" s="65" t="s">
        <v>91</v>
      </c>
    </row>
    <row r="23" spans="1:1" ht="10.050000000000001" customHeight="1" x14ac:dyDescent="0.3"/>
    <row r="24" spans="1:1" ht="15" customHeight="1" x14ac:dyDescent="0.3"/>
    <row r="25" spans="1:1" ht="70.05" customHeight="1" x14ac:dyDescent="0.3">
      <c r="A25" s="69" t="s">
        <v>92</v>
      </c>
    </row>
    <row r="26" spans="1:1" x14ac:dyDescent="0.3">
      <c r="A26" s="62"/>
    </row>
    <row r="27" spans="1:1" x14ac:dyDescent="0.3">
      <c r="A27" s="62"/>
    </row>
    <row r="28" spans="1:1" x14ac:dyDescent="0.3">
      <c r="A28" s="62"/>
    </row>
    <row r="29" spans="1:1" x14ac:dyDescent="0.3">
      <c r="A29" s="62"/>
    </row>
    <row r="30" spans="1:1" ht="10.050000000000001" customHeight="1" x14ac:dyDescent="0.3"/>
    <row r="31" spans="1:1" ht="60" customHeight="1" x14ac:dyDescent="0.3">
      <c r="A31" s="70" t="s">
        <v>96</v>
      </c>
    </row>
    <row r="32" spans="1:1" x14ac:dyDescent="0.3">
      <c r="A32" s="62"/>
    </row>
    <row r="33" spans="1:1" x14ac:dyDescent="0.3">
      <c r="A33" s="62"/>
    </row>
    <row r="34" spans="1:1" x14ac:dyDescent="0.3">
      <c r="A34" s="62"/>
    </row>
    <row r="35" spans="1:1" ht="15" customHeight="1" x14ac:dyDescent="0.3"/>
    <row r="36" spans="1:1" x14ac:dyDescent="0.3">
      <c r="A36" s="71" t="s">
        <v>93</v>
      </c>
    </row>
    <row r="37" spans="1:1" ht="15.6" x14ac:dyDescent="0.3">
      <c r="A37" s="72" t="s">
        <v>94</v>
      </c>
    </row>
    <row r="38" spans="1:1" ht="18" customHeight="1" x14ac:dyDescent="0.3">
      <c r="A38" s="73" t="s">
        <v>95</v>
      </c>
    </row>
  </sheetData>
  <mergeCells count="3">
    <mergeCell ref="A1:A2"/>
    <mergeCell ref="A25:A29"/>
    <mergeCell ref="A31:A34"/>
  </mergeCells>
  <hyperlinks>
    <hyperlink ref="A8" r:id="rId1" xr:uid="{65DD2658-A407-474A-8DE4-9483DEDB9F02}"/>
    <hyperlink ref="A7" r:id="rId2" xr:uid="{6E4B035F-0553-451C-8386-BF4E304098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workbookViewId="0">
      <selection activeCell="A24" sqref="A24:A28"/>
    </sheetView>
  </sheetViews>
  <sheetFormatPr defaultRowHeight="14.4" x14ac:dyDescent="0.3"/>
  <cols>
    <col min="1" max="1" width="30.77734375" customWidth="1"/>
    <col min="2" max="2" width="19.109375" customWidth="1"/>
    <col min="3" max="3" width="15" customWidth="1"/>
    <col min="6" max="6" width="11.6640625" customWidth="1"/>
  </cols>
  <sheetData>
    <row r="1" spans="1:5" x14ac:dyDescent="0.3">
      <c r="A1" s="37"/>
      <c r="B1" s="38" t="s">
        <v>42</v>
      </c>
      <c r="C1" s="39"/>
    </row>
    <row r="2" spans="1:5" ht="15" thickBot="1" x14ac:dyDescent="0.35">
      <c r="A2" s="37"/>
      <c r="B2" s="40" t="s">
        <v>43</v>
      </c>
      <c r="C2" s="41"/>
    </row>
    <row r="3" spans="1:5" x14ac:dyDescent="0.3">
      <c r="A3" s="1" t="s">
        <v>0</v>
      </c>
      <c r="B3" s="2" t="s">
        <v>1</v>
      </c>
      <c r="C3" s="2" t="s">
        <v>2</v>
      </c>
      <c r="E3" s="2" t="s">
        <v>15</v>
      </c>
    </row>
    <row r="4" spans="1:5" x14ac:dyDescent="0.3">
      <c r="A4" t="s">
        <v>3</v>
      </c>
      <c r="B4" s="3">
        <v>5000</v>
      </c>
      <c r="C4" s="3">
        <v>8000</v>
      </c>
      <c r="E4" s="3">
        <f>C4-B4</f>
        <v>3000</v>
      </c>
    </row>
    <row r="5" spans="1:5" x14ac:dyDescent="0.3">
      <c r="A5" t="s">
        <v>4</v>
      </c>
      <c r="B5" s="3">
        <v>2000</v>
      </c>
      <c r="C5" s="3">
        <v>1500</v>
      </c>
      <c r="E5" s="3">
        <f t="shared" ref="E5:E17" si="0">C5-B5</f>
        <v>-500</v>
      </c>
    </row>
    <row r="6" spans="1:5" x14ac:dyDescent="0.3">
      <c r="A6" t="s">
        <v>5</v>
      </c>
      <c r="B6" s="3">
        <v>3000</v>
      </c>
      <c r="C6" s="3">
        <v>4000</v>
      </c>
      <c r="E6" s="3">
        <f t="shared" si="0"/>
        <v>1000</v>
      </c>
    </row>
    <row r="7" spans="1:5" x14ac:dyDescent="0.3">
      <c r="A7" t="s">
        <v>6</v>
      </c>
      <c r="B7" s="3">
        <v>10000</v>
      </c>
      <c r="C7" s="3">
        <v>13000</v>
      </c>
      <c r="E7" s="3">
        <f t="shared" si="0"/>
        <v>3000</v>
      </c>
    </row>
    <row r="8" spans="1:5" x14ac:dyDescent="0.3">
      <c r="A8" t="s">
        <v>7</v>
      </c>
      <c r="B8" s="4">
        <v>12000</v>
      </c>
      <c r="C8" s="4">
        <v>15000</v>
      </c>
      <c r="E8" s="4">
        <f t="shared" si="0"/>
        <v>3000</v>
      </c>
    </row>
    <row r="9" spans="1:5" x14ac:dyDescent="0.3">
      <c r="A9" s="1" t="s">
        <v>8</v>
      </c>
      <c r="B9" s="5">
        <f>SUM(B4:B8)</f>
        <v>32000</v>
      </c>
      <c r="C9" s="5">
        <f>SUM(C4:C8)</f>
        <v>41500</v>
      </c>
      <c r="E9" s="5">
        <f t="shared" si="0"/>
        <v>9500</v>
      </c>
    </row>
    <row r="10" spans="1:5" x14ac:dyDescent="0.3">
      <c r="A10" t="s">
        <v>64</v>
      </c>
      <c r="B10" s="4">
        <v>25000</v>
      </c>
      <c r="C10" s="4">
        <v>30000</v>
      </c>
      <c r="E10" s="4">
        <f t="shared" si="0"/>
        <v>5000</v>
      </c>
    </row>
    <row r="11" spans="1:5" x14ac:dyDescent="0.3">
      <c r="A11" s="1" t="s">
        <v>9</v>
      </c>
      <c r="B11" s="5">
        <f>B9+B10</f>
        <v>57000</v>
      </c>
      <c r="C11" s="5">
        <f>C9+C10</f>
        <v>71500</v>
      </c>
      <c r="E11" s="5">
        <f t="shared" si="0"/>
        <v>14500</v>
      </c>
    </row>
    <row r="12" spans="1:5" x14ac:dyDescent="0.3">
      <c r="A12" s="1"/>
      <c r="B12" s="3"/>
      <c r="C12" s="3"/>
      <c r="E12" s="3">
        <f t="shared" si="0"/>
        <v>0</v>
      </c>
    </row>
    <row r="13" spans="1:5" x14ac:dyDescent="0.3">
      <c r="A13" t="s">
        <v>13</v>
      </c>
      <c r="B13" s="42">
        <v>7000</v>
      </c>
      <c r="C13" s="42">
        <v>9000</v>
      </c>
      <c r="D13" s="37"/>
      <c r="E13" s="42">
        <f>C13-B13</f>
        <v>2000</v>
      </c>
    </row>
    <row r="14" spans="1:5" x14ac:dyDescent="0.3">
      <c r="A14" t="s">
        <v>12</v>
      </c>
      <c r="B14" s="3">
        <v>20000</v>
      </c>
      <c r="C14" s="3">
        <v>14000</v>
      </c>
      <c r="E14" s="3">
        <f>C14-B14</f>
        <v>-6000</v>
      </c>
    </row>
    <row r="15" spans="1:5" x14ac:dyDescent="0.3">
      <c r="A15" t="s">
        <v>10</v>
      </c>
      <c r="B15" s="3">
        <v>20000</v>
      </c>
      <c r="C15" s="3">
        <v>25000</v>
      </c>
      <c r="E15" s="3">
        <f t="shared" si="0"/>
        <v>5000</v>
      </c>
    </row>
    <row r="16" spans="1:5" x14ac:dyDescent="0.3">
      <c r="A16" t="s">
        <v>11</v>
      </c>
      <c r="B16" s="4">
        <v>10000</v>
      </c>
      <c r="C16" s="4">
        <v>23500</v>
      </c>
      <c r="E16" s="4">
        <f t="shared" si="0"/>
        <v>13500</v>
      </c>
    </row>
    <row r="17" spans="1:5" x14ac:dyDescent="0.3">
      <c r="A17" s="1" t="s">
        <v>14</v>
      </c>
      <c r="B17" s="5">
        <f>SUM(B13:B16)</f>
        <v>57000</v>
      </c>
      <c r="C17" s="5">
        <f>SUM(C13:C16)</f>
        <v>71500</v>
      </c>
      <c r="E17" s="5">
        <f>C17-B17</f>
        <v>14500</v>
      </c>
    </row>
    <row r="18" spans="1:5" x14ac:dyDescent="0.3">
      <c r="B18" s="3"/>
      <c r="C18" s="3"/>
    </row>
    <row r="24" spans="1:5" x14ac:dyDescent="0.3">
      <c r="A24" s="69" t="s">
        <v>92</v>
      </c>
    </row>
    <row r="25" spans="1:5" x14ac:dyDescent="0.3">
      <c r="A25" s="62"/>
    </row>
    <row r="26" spans="1:5" x14ac:dyDescent="0.3">
      <c r="A26" s="62"/>
    </row>
    <row r="27" spans="1:5" x14ac:dyDescent="0.3">
      <c r="A27" s="62"/>
    </row>
    <row r="28" spans="1:5" x14ac:dyDescent="0.3">
      <c r="A28" s="62"/>
    </row>
  </sheetData>
  <mergeCells count="3">
    <mergeCell ref="B1:C1"/>
    <mergeCell ref="B2:C2"/>
    <mergeCell ref="A24:A2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F9B2-0433-4D29-8ABD-EFE4F9A3CD0F}">
  <dimension ref="A1:F46"/>
  <sheetViews>
    <sheetView topLeftCell="A6" workbookViewId="0">
      <selection activeCell="A42" sqref="A42:A46"/>
    </sheetView>
  </sheetViews>
  <sheetFormatPr defaultRowHeight="14.4" x14ac:dyDescent="0.3"/>
  <cols>
    <col min="1" max="1" width="28" customWidth="1"/>
    <col min="2" max="2" width="19.33203125" customWidth="1"/>
    <col min="3" max="3" width="16.77734375" customWidth="1"/>
    <col min="4" max="4" width="9.5546875" customWidth="1"/>
    <col min="5" max="5" width="9.6640625" customWidth="1"/>
    <col min="6" max="6" width="18.109375" customWidth="1"/>
  </cols>
  <sheetData>
    <row r="1" spans="1:6" ht="15" thickBot="1" x14ac:dyDescent="0.35"/>
    <row r="2" spans="1:6" ht="15" thickBot="1" x14ac:dyDescent="0.35">
      <c r="A2" s="47" t="s">
        <v>68</v>
      </c>
      <c r="B2" s="54"/>
      <c r="C2" s="54"/>
      <c r="D2" s="48"/>
    </row>
    <row r="3" spans="1:6" x14ac:dyDescent="0.3">
      <c r="A3" s="1" t="s">
        <v>45</v>
      </c>
      <c r="B3" s="2" t="s">
        <v>1</v>
      </c>
      <c r="C3" s="2" t="s">
        <v>2</v>
      </c>
      <c r="D3" s="2"/>
      <c r="E3" s="2"/>
      <c r="F3" s="2"/>
    </row>
    <row r="4" spans="1:6" x14ac:dyDescent="0.3">
      <c r="A4" t="s">
        <v>17</v>
      </c>
      <c r="B4" s="16">
        <f>B22+B23+B24</f>
        <v>10000</v>
      </c>
      <c r="C4" s="16">
        <f>C22+C23+C24</f>
        <v>13500</v>
      </c>
      <c r="D4" s="16"/>
    </row>
    <row r="5" spans="1:6" x14ac:dyDescent="0.3">
      <c r="A5" t="s">
        <v>6</v>
      </c>
      <c r="B5" s="16">
        <f>B25</f>
        <v>10000</v>
      </c>
      <c r="C5" s="16">
        <f>C25</f>
        <v>13000</v>
      </c>
      <c r="D5" s="16"/>
    </row>
    <row r="6" spans="1:6" x14ac:dyDescent="0.3">
      <c r="A6" t="s">
        <v>7</v>
      </c>
      <c r="B6" s="23">
        <f>B26</f>
        <v>12000</v>
      </c>
      <c r="C6" s="23">
        <f>C26</f>
        <v>15000</v>
      </c>
      <c r="D6" s="16"/>
    </row>
    <row r="7" spans="1:6" x14ac:dyDescent="0.3">
      <c r="A7" s="1" t="s">
        <v>8</v>
      </c>
      <c r="B7" s="52">
        <f>SUM(B4:B6)</f>
        <v>32000</v>
      </c>
      <c r="C7" s="52">
        <f>SUM(C4:C6)</f>
        <v>41500</v>
      </c>
      <c r="D7" s="16"/>
    </row>
    <row r="8" spans="1:6" x14ac:dyDescent="0.3">
      <c r="A8" s="1" t="s">
        <v>66</v>
      </c>
      <c r="B8" s="16"/>
      <c r="C8" s="16"/>
      <c r="D8" s="16"/>
    </row>
    <row r="9" spans="1:6" x14ac:dyDescent="0.3">
      <c r="A9" t="s">
        <v>13</v>
      </c>
      <c r="B9" s="53">
        <f>B31</f>
        <v>7000</v>
      </c>
      <c r="C9" s="53">
        <f>C31</f>
        <v>9000</v>
      </c>
      <c r="D9" s="16"/>
    </row>
    <row r="10" spans="1:6" x14ac:dyDescent="0.3">
      <c r="B10" s="16"/>
      <c r="C10" s="27"/>
    </row>
    <row r="11" spans="1:6" ht="15" thickBot="1" x14ac:dyDescent="0.35">
      <c r="D11" s="16"/>
    </row>
    <row r="12" spans="1:6" ht="15" thickBot="1" x14ac:dyDescent="0.35">
      <c r="A12" s="1" t="s">
        <v>67</v>
      </c>
      <c r="B12" s="16">
        <f>B7-B9</f>
        <v>25000</v>
      </c>
      <c r="C12" s="16">
        <f>C7-C9</f>
        <v>32500</v>
      </c>
      <c r="D12" s="24">
        <f>C12-B12</f>
        <v>7500</v>
      </c>
      <c r="E12" s="25" t="s">
        <v>48</v>
      </c>
      <c r="F12" s="26" t="s">
        <v>59</v>
      </c>
    </row>
    <row r="13" spans="1:6" x14ac:dyDescent="0.3">
      <c r="A13" s="1"/>
      <c r="B13" s="16"/>
      <c r="C13" s="16"/>
    </row>
    <row r="14" spans="1:6" x14ac:dyDescent="0.3">
      <c r="D14" s="16"/>
    </row>
    <row r="15" spans="1:6" x14ac:dyDescent="0.3">
      <c r="D15" s="16"/>
    </row>
    <row r="16" spans="1:6" x14ac:dyDescent="0.3">
      <c r="D16" s="16"/>
    </row>
    <row r="19" spans="1:6" x14ac:dyDescent="0.3">
      <c r="B19" s="36" t="s">
        <v>42</v>
      </c>
      <c r="C19" s="36"/>
    </row>
    <row r="20" spans="1:6" x14ac:dyDescent="0.3">
      <c r="A20" s="20" t="s">
        <v>45</v>
      </c>
      <c r="B20" s="36" t="s">
        <v>43</v>
      </c>
      <c r="C20" s="36"/>
    </row>
    <row r="21" spans="1:6" x14ac:dyDescent="0.3">
      <c r="A21" s="2" t="s">
        <v>0</v>
      </c>
      <c r="B21" s="2" t="s">
        <v>1</v>
      </c>
      <c r="C21" s="2" t="s">
        <v>2</v>
      </c>
      <c r="D21" s="2" t="s">
        <v>15</v>
      </c>
      <c r="E21" s="2" t="s">
        <v>44</v>
      </c>
      <c r="F21" s="2" t="s">
        <v>16</v>
      </c>
    </row>
    <row r="22" spans="1:6" x14ac:dyDescent="0.3">
      <c r="A22" s="20" t="str">
        <f>'Balance Sheet'!A4</f>
        <v>Cash - Bank A</v>
      </c>
      <c r="B22" s="21">
        <f>'Balance Sheet'!B4</f>
        <v>5000</v>
      </c>
      <c r="C22" s="21">
        <f>'Balance Sheet'!C4</f>
        <v>8000</v>
      </c>
      <c r="D22" s="21">
        <f t="shared" ref="D22:D35" si="0">C22-B22</f>
        <v>3000</v>
      </c>
      <c r="E22" t="s">
        <v>48</v>
      </c>
      <c r="F22" t="s">
        <v>18</v>
      </c>
    </row>
    <row r="23" spans="1:6" x14ac:dyDescent="0.3">
      <c r="A23" s="20" t="str">
        <f>'Balance Sheet'!A5</f>
        <v>Cash - Bank B</v>
      </c>
      <c r="B23" s="21">
        <f>'Balance Sheet'!B5</f>
        <v>2000</v>
      </c>
      <c r="C23" s="21">
        <f>'Balance Sheet'!C5</f>
        <v>1500</v>
      </c>
      <c r="D23" s="21">
        <f t="shared" si="0"/>
        <v>-500</v>
      </c>
      <c r="E23" s="43" t="s">
        <v>49</v>
      </c>
      <c r="F23" s="43" t="s">
        <v>19</v>
      </c>
    </row>
    <row r="24" spans="1:6" x14ac:dyDescent="0.3">
      <c r="A24" s="20" t="str">
        <f>'Balance Sheet'!A6</f>
        <v>Cash - Savings</v>
      </c>
      <c r="B24" s="21">
        <f>'Balance Sheet'!B6</f>
        <v>3000</v>
      </c>
      <c r="C24" s="21">
        <f>'Balance Sheet'!C6</f>
        <v>4000</v>
      </c>
      <c r="D24" s="21">
        <f t="shared" si="0"/>
        <v>1000</v>
      </c>
      <c r="E24" t="s">
        <v>48</v>
      </c>
      <c r="F24" t="s">
        <v>18</v>
      </c>
    </row>
    <row r="25" spans="1:6" x14ac:dyDescent="0.3">
      <c r="A25" s="20" t="str">
        <f>'Balance Sheet'!A7</f>
        <v>Accounts Receivable</v>
      </c>
      <c r="B25" s="21">
        <f>'Balance Sheet'!B7</f>
        <v>10000</v>
      </c>
      <c r="C25" s="21">
        <f>'Balance Sheet'!C7</f>
        <v>13000</v>
      </c>
      <c r="D25" s="21">
        <f t="shared" si="0"/>
        <v>3000</v>
      </c>
      <c r="E25" t="s">
        <v>48</v>
      </c>
      <c r="F25" t="s">
        <v>18</v>
      </c>
    </row>
    <row r="26" spans="1:6" x14ac:dyDescent="0.3">
      <c r="A26" s="20" t="str">
        <f>'Balance Sheet'!A8</f>
        <v>Inventory</v>
      </c>
      <c r="B26" s="22">
        <f>'Balance Sheet'!B8</f>
        <v>12000</v>
      </c>
      <c r="C26" s="22">
        <f>'Balance Sheet'!C8</f>
        <v>15000</v>
      </c>
      <c r="D26" s="22">
        <f t="shared" si="0"/>
        <v>3000</v>
      </c>
      <c r="E26" t="s">
        <v>48</v>
      </c>
      <c r="F26" t="s">
        <v>18</v>
      </c>
    </row>
    <row r="27" spans="1:6" x14ac:dyDescent="0.3">
      <c r="A27" s="44" t="str">
        <f>'Balance Sheet'!A9</f>
        <v>Total Current Assets</v>
      </c>
      <c r="B27" s="5">
        <f>'Balance Sheet'!B9</f>
        <v>32000</v>
      </c>
      <c r="C27" s="5">
        <f>'Balance Sheet'!C9</f>
        <v>41500</v>
      </c>
      <c r="D27" s="5">
        <f t="shared" si="0"/>
        <v>9500</v>
      </c>
    </row>
    <row r="28" spans="1:6" x14ac:dyDescent="0.3">
      <c r="A28" s="43" t="str">
        <f>'Balance Sheet'!A10</f>
        <v>Fixed Assets, net (acc Dep, 3,000)</v>
      </c>
      <c r="B28" s="4">
        <f>'Balance Sheet'!B10</f>
        <v>25000</v>
      </c>
      <c r="C28" s="4">
        <f>'Balance Sheet'!C10</f>
        <v>30000</v>
      </c>
      <c r="D28" s="4">
        <f t="shared" si="0"/>
        <v>5000</v>
      </c>
    </row>
    <row r="29" spans="1:6" x14ac:dyDescent="0.3">
      <c r="A29" s="44" t="str">
        <f>'Balance Sheet'!A11</f>
        <v>Total Assets</v>
      </c>
      <c r="B29" s="5">
        <f>'Balance Sheet'!B11</f>
        <v>57000</v>
      </c>
      <c r="C29" s="5">
        <f>'Balance Sheet'!C11</f>
        <v>71500</v>
      </c>
      <c r="D29" s="5">
        <f t="shared" si="0"/>
        <v>14500</v>
      </c>
    </row>
    <row r="30" spans="1:6" s="43" customFormat="1" x14ac:dyDescent="0.3">
      <c r="B30" s="45"/>
      <c r="C30" s="45"/>
      <c r="D30" s="45"/>
    </row>
    <row r="31" spans="1:6" x14ac:dyDescent="0.3">
      <c r="A31" s="20" t="str">
        <f>'Balance Sheet'!A13</f>
        <v>Accounts Payable</v>
      </c>
      <c r="B31" s="21">
        <f>'Balance Sheet'!B13</f>
        <v>7000</v>
      </c>
      <c r="C31" s="21">
        <f>'Balance Sheet'!C13</f>
        <v>9000</v>
      </c>
      <c r="D31" s="21">
        <f t="shared" si="0"/>
        <v>2000</v>
      </c>
      <c r="E31" s="43" t="s">
        <v>49</v>
      </c>
      <c r="F31" s="43" t="s">
        <v>19</v>
      </c>
    </row>
    <row r="32" spans="1:6" s="43" customFormat="1" x14ac:dyDescent="0.3">
      <c r="A32" s="43" t="str">
        <f>'Balance Sheet'!A14</f>
        <v>Long-Term Loan</v>
      </c>
      <c r="B32" s="3">
        <f>'Balance Sheet'!B14</f>
        <v>20000</v>
      </c>
      <c r="C32" s="3">
        <f>'Balance Sheet'!C14</f>
        <v>14000</v>
      </c>
      <c r="D32" s="45">
        <f t="shared" si="0"/>
        <v>-6000</v>
      </c>
    </row>
    <row r="33" spans="1:4" s="43" customFormat="1" x14ac:dyDescent="0.3">
      <c r="A33" s="43" t="str">
        <f>'Balance Sheet'!A15</f>
        <v>Share Capital</v>
      </c>
      <c r="B33" s="42">
        <f>'Balance Sheet'!B15</f>
        <v>20000</v>
      </c>
      <c r="C33" s="42">
        <f>'Balance Sheet'!C15</f>
        <v>25000</v>
      </c>
      <c r="D33" s="45">
        <f t="shared" si="0"/>
        <v>5000</v>
      </c>
    </row>
    <row r="34" spans="1:4" s="43" customFormat="1" x14ac:dyDescent="0.3">
      <c r="A34" s="43" t="str">
        <f>'Balance Sheet'!A16</f>
        <v>Retained Earnings</v>
      </c>
      <c r="B34" s="4">
        <f>'Balance Sheet'!B16</f>
        <v>10000</v>
      </c>
      <c r="C34" s="4">
        <f>'Balance Sheet'!C16</f>
        <v>23500</v>
      </c>
      <c r="D34" s="46">
        <f t="shared" si="0"/>
        <v>13500</v>
      </c>
    </row>
    <row r="35" spans="1:4" x14ac:dyDescent="0.3">
      <c r="A35" s="44" t="str">
        <f>'Balance Sheet'!A17</f>
        <v>Total Equity &amp; Liabilities</v>
      </c>
      <c r="B35" s="3">
        <f>'Balance Sheet'!B17</f>
        <v>57000</v>
      </c>
      <c r="C35" s="3">
        <f>'Balance Sheet'!C17</f>
        <v>71500</v>
      </c>
      <c r="D35" s="5">
        <f t="shared" si="0"/>
        <v>14500</v>
      </c>
    </row>
    <row r="42" spans="1:4" x14ac:dyDescent="0.3">
      <c r="A42" s="69" t="s">
        <v>92</v>
      </c>
    </row>
    <row r="43" spans="1:4" x14ac:dyDescent="0.3">
      <c r="A43" s="62"/>
    </row>
    <row r="44" spans="1:4" x14ac:dyDescent="0.3">
      <c r="A44" s="62"/>
    </row>
    <row r="45" spans="1:4" x14ac:dyDescent="0.3">
      <c r="A45" s="62"/>
    </row>
    <row r="46" spans="1:4" x14ac:dyDescent="0.3">
      <c r="A46" s="62"/>
    </row>
  </sheetData>
  <mergeCells count="4">
    <mergeCell ref="A2:D2"/>
    <mergeCell ref="B19:C19"/>
    <mergeCell ref="B20:C20"/>
    <mergeCell ref="A42:A4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workbookViewId="0">
      <selection activeCell="E7" sqref="E7"/>
    </sheetView>
  </sheetViews>
  <sheetFormatPr defaultRowHeight="14.4" x14ac:dyDescent="0.3"/>
  <cols>
    <col min="1" max="1" width="21.6640625" customWidth="1"/>
    <col min="2" max="2" width="19.33203125" customWidth="1"/>
    <col min="3" max="3" width="16.77734375" customWidth="1"/>
    <col min="4" max="4" width="14.44140625" customWidth="1"/>
    <col min="5" max="5" width="20.6640625" customWidth="1"/>
    <col min="6" max="6" width="18.109375" customWidth="1"/>
  </cols>
  <sheetData>
    <row r="1" spans="1:6" ht="15" thickBot="1" x14ac:dyDescent="0.35"/>
    <row r="2" spans="1:6" ht="15" thickBot="1" x14ac:dyDescent="0.35">
      <c r="A2" s="49" t="s">
        <v>46</v>
      </c>
      <c r="B2" s="50"/>
      <c r="C2" s="50"/>
      <c r="D2" s="51"/>
    </row>
    <row r="3" spans="1:6" x14ac:dyDescent="0.3">
      <c r="A3" s="1" t="s">
        <v>45</v>
      </c>
      <c r="B3" s="2" t="s">
        <v>1</v>
      </c>
      <c r="C3" s="2" t="s">
        <v>2</v>
      </c>
      <c r="D3" s="2" t="s">
        <v>15</v>
      </c>
      <c r="E3" s="2" t="s">
        <v>47</v>
      </c>
      <c r="F3" s="2" t="s">
        <v>16</v>
      </c>
    </row>
    <row r="4" spans="1:6" x14ac:dyDescent="0.3">
      <c r="A4" t="s">
        <v>17</v>
      </c>
      <c r="B4" s="16">
        <f>B16+B17+B18</f>
        <v>10000</v>
      </c>
      <c r="C4" s="16">
        <f>C16+C17+C18</f>
        <v>13500</v>
      </c>
      <c r="D4" s="16">
        <f>C4-B4</f>
        <v>3500</v>
      </c>
      <c r="E4" t="s">
        <v>48</v>
      </c>
      <c r="F4" t="s">
        <v>18</v>
      </c>
    </row>
    <row r="5" spans="1:6" x14ac:dyDescent="0.3">
      <c r="A5" t="s">
        <v>6</v>
      </c>
      <c r="B5" s="16">
        <f>B19</f>
        <v>10000</v>
      </c>
      <c r="C5" s="16">
        <f>C19</f>
        <v>13000</v>
      </c>
      <c r="D5" s="16">
        <f t="shared" ref="D5:D7" si="0">C5-B5</f>
        <v>3000</v>
      </c>
      <c r="E5" t="s">
        <v>48</v>
      </c>
      <c r="F5" t="s">
        <v>18</v>
      </c>
    </row>
    <row r="6" spans="1:6" x14ac:dyDescent="0.3">
      <c r="A6" t="s">
        <v>7</v>
      </c>
      <c r="B6" s="16">
        <f>B20</f>
        <v>12000</v>
      </c>
      <c r="C6" s="16">
        <f>C20</f>
        <v>15000</v>
      </c>
      <c r="D6" s="16">
        <f t="shared" si="0"/>
        <v>3000</v>
      </c>
      <c r="E6" t="s">
        <v>48</v>
      </c>
      <c r="F6" t="s">
        <v>18</v>
      </c>
    </row>
    <row r="7" spans="1:6" ht="15" thickBot="1" x14ac:dyDescent="0.35">
      <c r="A7" t="s">
        <v>13</v>
      </c>
      <c r="B7" s="23">
        <f>B25</f>
        <v>7000</v>
      </c>
      <c r="C7" s="23">
        <f>C25</f>
        <v>9000</v>
      </c>
      <c r="D7" s="16">
        <f t="shared" si="0"/>
        <v>2000</v>
      </c>
      <c r="E7" t="s">
        <v>49</v>
      </c>
      <c r="F7" t="s">
        <v>19</v>
      </c>
    </row>
    <row r="8" spans="1:6" ht="15" thickBot="1" x14ac:dyDescent="0.35">
      <c r="B8" s="16"/>
      <c r="C8" s="27" t="s">
        <v>20</v>
      </c>
      <c r="D8" s="24">
        <f>D4+D5+D6-D7</f>
        <v>7500</v>
      </c>
      <c r="E8" s="25" t="s">
        <v>48</v>
      </c>
      <c r="F8" s="26" t="s">
        <v>59</v>
      </c>
    </row>
    <row r="9" spans="1:6" x14ac:dyDescent="0.3">
      <c r="D9" s="16"/>
    </row>
    <row r="10" spans="1:6" x14ac:dyDescent="0.3">
      <c r="D10" s="27" t="s">
        <v>18</v>
      </c>
      <c r="E10" s="16">
        <f>D4+D5+D6</f>
        <v>9500</v>
      </c>
    </row>
    <row r="11" spans="1:6" x14ac:dyDescent="0.3">
      <c r="D11" s="27" t="s">
        <v>19</v>
      </c>
      <c r="E11" s="23">
        <f>-D7</f>
        <v>-2000</v>
      </c>
    </row>
    <row r="12" spans="1:6" x14ac:dyDescent="0.3">
      <c r="E12" s="16">
        <f>SUM(E10:E11)</f>
        <v>7500</v>
      </c>
      <c r="F12" s="57" t="s">
        <v>18</v>
      </c>
    </row>
    <row r="13" spans="1:6" x14ac:dyDescent="0.3">
      <c r="B13" s="36" t="s">
        <v>42</v>
      </c>
      <c r="C13" s="36"/>
    </row>
    <row r="14" spans="1:6" x14ac:dyDescent="0.3">
      <c r="A14" s="20" t="s">
        <v>45</v>
      </c>
      <c r="B14" s="36" t="s">
        <v>43</v>
      </c>
      <c r="C14" s="36"/>
    </row>
    <row r="15" spans="1:6" x14ac:dyDescent="0.3">
      <c r="A15" s="2" t="s">
        <v>0</v>
      </c>
      <c r="B15" s="2" t="s">
        <v>1</v>
      </c>
      <c r="C15" s="2" t="s">
        <v>2</v>
      </c>
      <c r="D15" s="2" t="s">
        <v>15</v>
      </c>
      <c r="E15" s="2" t="s">
        <v>44</v>
      </c>
      <c r="F15" s="2" t="s">
        <v>16</v>
      </c>
    </row>
    <row r="16" spans="1:6" x14ac:dyDescent="0.3">
      <c r="A16" s="20" t="str">
        <f>'Balance Sheet'!A4</f>
        <v>Cash - Bank A</v>
      </c>
      <c r="B16" s="21">
        <f>'Balance Sheet'!B4</f>
        <v>5000</v>
      </c>
      <c r="C16" s="21">
        <f>'Balance Sheet'!C4</f>
        <v>8000</v>
      </c>
      <c r="D16" s="21">
        <f t="shared" ref="D16:D29" si="1">C16-B16</f>
        <v>3000</v>
      </c>
      <c r="E16" t="s">
        <v>48</v>
      </c>
      <c r="F16" t="s">
        <v>18</v>
      </c>
    </row>
    <row r="17" spans="1:6" x14ac:dyDescent="0.3">
      <c r="A17" s="20" t="str">
        <f>'Balance Sheet'!A5</f>
        <v>Cash - Bank B</v>
      </c>
      <c r="B17" s="21">
        <f>'Balance Sheet'!B5</f>
        <v>2000</v>
      </c>
      <c r="C17" s="21">
        <f>'Balance Sheet'!C5</f>
        <v>1500</v>
      </c>
      <c r="D17" s="21">
        <f t="shared" si="1"/>
        <v>-500</v>
      </c>
      <c r="E17" s="43" t="s">
        <v>49</v>
      </c>
      <c r="F17" s="43" t="s">
        <v>19</v>
      </c>
    </row>
    <row r="18" spans="1:6" x14ac:dyDescent="0.3">
      <c r="A18" s="20" t="str">
        <f>'Balance Sheet'!A6</f>
        <v>Cash - Savings</v>
      </c>
      <c r="B18" s="21">
        <f>'Balance Sheet'!B6</f>
        <v>3000</v>
      </c>
      <c r="C18" s="21">
        <f>'Balance Sheet'!C6</f>
        <v>4000</v>
      </c>
      <c r="D18" s="21">
        <f t="shared" si="1"/>
        <v>1000</v>
      </c>
      <c r="E18" t="s">
        <v>48</v>
      </c>
      <c r="F18" t="s">
        <v>18</v>
      </c>
    </row>
    <row r="19" spans="1:6" x14ac:dyDescent="0.3">
      <c r="A19" s="20" t="str">
        <f>'Balance Sheet'!A7</f>
        <v>Accounts Receivable</v>
      </c>
      <c r="B19" s="21">
        <f>'Balance Sheet'!B7</f>
        <v>10000</v>
      </c>
      <c r="C19" s="21">
        <f>'Balance Sheet'!C7</f>
        <v>13000</v>
      </c>
      <c r="D19" s="21">
        <f t="shared" si="1"/>
        <v>3000</v>
      </c>
      <c r="E19" t="s">
        <v>48</v>
      </c>
      <c r="F19" t="s">
        <v>18</v>
      </c>
    </row>
    <row r="20" spans="1:6" x14ac:dyDescent="0.3">
      <c r="A20" s="20" t="str">
        <f>'Balance Sheet'!A8</f>
        <v>Inventory</v>
      </c>
      <c r="B20" s="22">
        <f>'Balance Sheet'!B8</f>
        <v>12000</v>
      </c>
      <c r="C20" s="22">
        <f>'Balance Sheet'!C8</f>
        <v>15000</v>
      </c>
      <c r="D20" s="22">
        <f t="shared" si="1"/>
        <v>3000</v>
      </c>
      <c r="E20" t="s">
        <v>48</v>
      </c>
      <c r="F20" t="s">
        <v>18</v>
      </c>
    </row>
    <row r="21" spans="1:6" x14ac:dyDescent="0.3">
      <c r="A21" s="44" t="str">
        <f>'Balance Sheet'!A9</f>
        <v>Total Current Assets</v>
      </c>
      <c r="B21" s="5">
        <f>'Balance Sheet'!B9</f>
        <v>32000</v>
      </c>
      <c r="C21" s="5">
        <f>'Balance Sheet'!C9</f>
        <v>41500</v>
      </c>
      <c r="D21" s="5">
        <f t="shared" si="1"/>
        <v>9500</v>
      </c>
    </row>
    <row r="22" spans="1:6" x14ac:dyDescent="0.3">
      <c r="A22" s="43" t="str">
        <f>'Balance Sheet'!A10</f>
        <v>Fixed Assets, net (acc Dep, 3,000)</v>
      </c>
      <c r="B22" s="4">
        <f>'Balance Sheet'!B10</f>
        <v>25000</v>
      </c>
      <c r="C22" s="4">
        <f>'Balance Sheet'!C10</f>
        <v>30000</v>
      </c>
      <c r="D22" s="4">
        <f t="shared" si="1"/>
        <v>5000</v>
      </c>
    </row>
    <row r="23" spans="1:6" x14ac:dyDescent="0.3">
      <c r="A23" s="44" t="str">
        <f>'Balance Sheet'!A11</f>
        <v>Total Assets</v>
      </c>
      <c r="B23" s="5">
        <f>'Balance Sheet'!B11</f>
        <v>57000</v>
      </c>
      <c r="C23" s="5">
        <f>'Balance Sheet'!C11</f>
        <v>71500</v>
      </c>
      <c r="D23" s="5">
        <f t="shared" si="1"/>
        <v>14500</v>
      </c>
    </row>
    <row r="24" spans="1:6" s="43" customFormat="1" x14ac:dyDescent="0.3">
      <c r="B24" s="45"/>
      <c r="C24" s="45"/>
      <c r="D24" s="45"/>
    </row>
    <row r="25" spans="1:6" x14ac:dyDescent="0.3">
      <c r="A25" s="20" t="str">
        <f>'Balance Sheet'!A13</f>
        <v>Accounts Payable</v>
      </c>
      <c r="B25" s="21">
        <f>'Balance Sheet'!B13</f>
        <v>7000</v>
      </c>
      <c r="C25" s="21">
        <f>'Balance Sheet'!C13</f>
        <v>9000</v>
      </c>
      <c r="D25" s="21">
        <f t="shared" si="1"/>
        <v>2000</v>
      </c>
      <c r="E25" s="43" t="s">
        <v>49</v>
      </c>
      <c r="F25" s="43" t="s">
        <v>19</v>
      </c>
    </row>
    <row r="26" spans="1:6" s="43" customFormat="1" x14ac:dyDescent="0.3">
      <c r="A26" s="43" t="str">
        <f>'Balance Sheet'!A14</f>
        <v>Long-Term Loan</v>
      </c>
      <c r="B26" s="3">
        <f>'Balance Sheet'!B14</f>
        <v>20000</v>
      </c>
      <c r="C26" s="3">
        <f>'Balance Sheet'!C14</f>
        <v>14000</v>
      </c>
      <c r="D26" s="45">
        <f t="shared" si="1"/>
        <v>-6000</v>
      </c>
    </row>
    <row r="27" spans="1:6" s="43" customFormat="1" x14ac:dyDescent="0.3">
      <c r="A27" s="43" t="str">
        <f>'Balance Sheet'!A15</f>
        <v>Share Capital</v>
      </c>
      <c r="B27" s="42">
        <f>'Balance Sheet'!B15</f>
        <v>20000</v>
      </c>
      <c r="C27" s="42">
        <f>'Balance Sheet'!C15</f>
        <v>25000</v>
      </c>
      <c r="D27" s="45">
        <f t="shared" si="1"/>
        <v>5000</v>
      </c>
    </row>
    <row r="28" spans="1:6" s="43" customFormat="1" x14ac:dyDescent="0.3">
      <c r="A28" s="43" t="str">
        <f>'Balance Sheet'!A16</f>
        <v>Retained Earnings</v>
      </c>
      <c r="B28" s="4">
        <f>'Balance Sheet'!B16</f>
        <v>10000</v>
      </c>
      <c r="C28" s="4">
        <f>'Balance Sheet'!C16</f>
        <v>23500</v>
      </c>
      <c r="D28" s="46">
        <f t="shared" si="1"/>
        <v>13500</v>
      </c>
    </row>
    <row r="29" spans="1:6" x14ac:dyDescent="0.3">
      <c r="A29" s="44" t="str">
        <f>'Balance Sheet'!A17</f>
        <v>Total Equity &amp; Liabilities</v>
      </c>
      <c r="B29" s="3">
        <f>'Balance Sheet'!B17</f>
        <v>57000</v>
      </c>
      <c r="C29" s="3">
        <f>'Balance Sheet'!C17</f>
        <v>71500</v>
      </c>
      <c r="D29" s="5">
        <f t="shared" si="1"/>
        <v>14500</v>
      </c>
    </row>
    <row r="38" spans="1:1" x14ac:dyDescent="0.3">
      <c r="A38" s="69" t="s">
        <v>92</v>
      </c>
    </row>
    <row r="39" spans="1:1" x14ac:dyDescent="0.3">
      <c r="A39" s="62"/>
    </row>
    <row r="40" spans="1:1" x14ac:dyDescent="0.3">
      <c r="A40" s="62"/>
    </row>
    <row r="41" spans="1:1" x14ac:dyDescent="0.3">
      <c r="A41" s="62"/>
    </row>
    <row r="42" spans="1:1" x14ac:dyDescent="0.3">
      <c r="A42" s="62"/>
    </row>
  </sheetData>
  <mergeCells count="4">
    <mergeCell ref="B13:C13"/>
    <mergeCell ref="B14:C14"/>
    <mergeCell ref="A2:D2"/>
    <mergeCell ref="A38:A4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943DC-9FAD-4AAE-9D11-322E55FF0A4D}">
  <dimension ref="A1:C20"/>
  <sheetViews>
    <sheetView workbookViewId="0">
      <selection activeCell="A16" sqref="A16:A20"/>
    </sheetView>
  </sheetViews>
  <sheetFormatPr defaultRowHeight="14.4" x14ac:dyDescent="0.3"/>
  <cols>
    <col min="1" max="1" width="32.6640625" customWidth="1"/>
    <col min="2" max="2" width="27.21875" customWidth="1"/>
  </cols>
  <sheetData>
    <row r="1" spans="1:3" x14ac:dyDescent="0.3">
      <c r="A1" s="29" t="s">
        <v>50</v>
      </c>
      <c r="B1" s="29" t="s">
        <v>22</v>
      </c>
    </row>
    <row r="2" spans="1:3" x14ac:dyDescent="0.3">
      <c r="A2" s="28" t="s">
        <v>51</v>
      </c>
      <c r="B2" s="31">
        <v>13500</v>
      </c>
    </row>
    <row r="3" spans="1:3" x14ac:dyDescent="0.3">
      <c r="A3" s="30" t="s">
        <v>52</v>
      </c>
      <c r="B3" s="31">
        <v>3000</v>
      </c>
      <c r="C3" t="s">
        <v>72</v>
      </c>
    </row>
    <row r="4" spans="1:3" x14ac:dyDescent="0.3">
      <c r="A4" s="30" t="s">
        <v>53</v>
      </c>
      <c r="B4" s="31">
        <v>1500</v>
      </c>
      <c r="C4" t="s">
        <v>72</v>
      </c>
    </row>
    <row r="5" spans="1:3" x14ac:dyDescent="0.3">
      <c r="A5" s="30" t="s">
        <v>54</v>
      </c>
      <c r="B5" s="35">
        <v>-500</v>
      </c>
      <c r="C5" t="s">
        <v>73</v>
      </c>
    </row>
    <row r="6" spans="1:3" ht="15" thickBot="1" x14ac:dyDescent="0.35">
      <c r="A6" s="32" t="s">
        <v>62</v>
      </c>
      <c r="B6" s="34">
        <v>-1000</v>
      </c>
      <c r="C6" t="s">
        <v>73</v>
      </c>
    </row>
    <row r="7" spans="1:3" ht="15" thickBot="1" x14ac:dyDescent="0.35">
      <c r="A7" s="59" t="s">
        <v>23</v>
      </c>
      <c r="B7" s="60">
        <f>SUM(B2:B6)</f>
        <v>16500</v>
      </c>
    </row>
    <row r="16" spans="1:3" x14ac:dyDescent="0.3">
      <c r="A16" s="69" t="s">
        <v>92</v>
      </c>
    </row>
    <row r="17" spans="1:1" x14ac:dyDescent="0.3">
      <c r="A17" s="62"/>
    </row>
    <row r="18" spans="1:1" x14ac:dyDescent="0.3">
      <c r="A18" s="62"/>
    </row>
    <row r="19" spans="1:1" x14ac:dyDescent="0.3">
      <c r="A19" s="62"/>
    </row>
    <row r="20" spans="1:1" x14ac:dyDescent="0.3">
      <c r="A20" s="62"/>
    </row>
  </sheetData>
  <mergeCells count="1">
    <mergeCell ref="A16:A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workbookViewId="0">
      <selection activeCell="A44" sqref="A44:A48"/>
    </sheetView>
  </sheetViews>
  <sheetFormatPr defaultRowHeight="14.4" x14ac:dyDescent="0.3"/>
  <cols>
    <col min="1" max="1" width="40" customWidth="1"/>
    <col min="2" max="2" width="14.88671875" customWidth="1"/>
    <col min="3" max="3" width="8.77734375" customWidth="1"/>
    <col min="4" max="4" width="10.44140625" bestFit="1" customWidth="1"/>
    <col min="5" max="5" width="18.5546875" customWidth="1"/>
  </cols>
  <sheetData>
    <row r="1" spans="1:4" ht="15" thickBot="1" x14ac:dyDescent="0.35"/>
    <row r="2" spans="1:4" ht="15" thickBot="1" x14ac:dyDescent="0.35">
      <c r="A2" s="47" t="s">
        <v>63</v>
      </c>
      <c r="B2" s="48"/>
    </row>
    <row r="4" spans="1:4" x14ac:dyDescent="0.3">
      <c r="A4" s="1" t="s">
        <v>21</v>
      </c>
      <c r="B4" s="6" t="s">
        <v>22</v>
      </c>
    </row>
    <row r="5" spans="1:4" x14ac:dyDescent="0.3">
      <c r="A5" t="s">
        <v>23</v>
      </c>
      <c r="B5" s="3">
        <f>'Funds From Opearations'!B7</f>
        <v>16500</v>
      </c>
      <c r="C5" s="33" t="s">
        <v>55</v>
      </c>
      <c r="D5" t="s">
        <v>56</v>
      </c>
    </row>
    <row r="6" spans="1:4" x14ac:dyDescent="0.3">
      <c r="A6" t="s">
        <v>24</v>
      </c>
      <c r="B6" s="3">
        <f>D34</f>
        <v>5000</v>
      </c>
      <c r="C6" s="33" t="s">
        <v>55</v>
      </c>
      <c r="D6" t="s">
        <v>57</v>
      </c>
    </row>
    <row r="7" spans="1:4" x14ac:dyDescent="0.3">
      <c r="A7" s="27" t="s">
        <v>25</v>
      </c>
      <c r="B7" s="5">
        <f>SUM(B5:B6)</f>
        <v>21500</v>
      </c>
    </row>
    <row r="9" spans="1:4" x14ac:dyDescent="0.3">
      <c r="A9" s="1" t="s">
        <v>60</v>
      </c>
      <c r="B9" s="6" t="s">
        <v>22</v>
      </c>
    </row>
    <row r="10" spans="1:4" x14ac:dyDescent="0.3">
      <c r="A10" t="s">
        <v>26</v>
      </c>
      <c r="B10" s="3">
        <f>-D33</f>
        <v>6000</v>
      </c>
      <c r="C10" s="33" t="s">
        <v>55</v>
      </c>
      <c r="D10" t="s">
        <v>57</v>
      </c>
    </row>
    <row r="11" spans="1:4" x14ac:dyDescent="0.3">
      <c r="A11" t="s">
        <v>27</v>
      </c>
      <c r="B11" s="3">
        <f>D29+3000</f>
        <v>8000</v>
      </c>
      <c r="C11" s="33" t="s">
        <v>55</v>
      </c>
      <c r="D11" t="s">
        <v>65</v>
      </c>
    </row>
    <row r="12" spans="1:4" x14ac:dyDescent="0.3">
      <c r="A12" t="s">
        <v>28</v>
      </c>
      <c r="B12" s="4">
        <f>'Working Capital Schedule'!D8</f>
        <v>7500</v>
      </c>
      <c r="C12" s="33" t="s">
        <v>55</v>
      </c>
      <c r="D12" t="s">
        <v>61</v>
      </c>
    </row>
    <row r="13" spans="1:4" x14ac:dyDescent="0.3">
      <c r="A13" s="27" t="s">
        <v>29</v>
      </c>
      <c r="B13" s="5">
        <f>SUM(B10:B12)</f>
        <v>21500</v>
      </c>
    </row>
    <row r="20" spans="1:6" x14ac:dyDescent="0.3">
      <c r="B20" s="36" t="s">
        <v>42</v>
      </c>
      <c r="C20" s="36"/>
    </row>
    <row r="21" spans="1:6" x14ac:dyDescent="0.3">
      <c r="A21" s="56" t="s">
        <v>58</v>
      </c>
      <c r="B21" s="36" t="s">
        <v>43</v>
      </c>
      <c r="C21" s="36"/>
    </row>
    <row r="22" spans="1:6" x14ac:dyDescent="0.3">
      <c r="A22" s="2" t="s">
        <v>0</v>
      </c>
      <c r="B22" s="2" t="s">
        <v>1</v>
      </c>
      <c r="C22" s="2" t="s">
        <v>2</v>
      </c>
      <c r="D22" s="2" t="s">
        <v>15</v>
      </c>
      <c r="E22" s="2" t="s">
        <v>16</v>
      </c>
    </row>
    <row r="23" spans="1:6" x14ac:dyDescent="0.3">
      <c r="A23" s="43" t="str">
        <f>'Working Capital Schedule'!A16</f>
        <v>Cash - Bank A</v>
      </c>
      <c r="B23" s="45">
        <f>'Working Capital Schedule'!B16</f>
        <v>5000</v>
      </c>
      <c r="C23" s="45">
        <f>'Working Capital Schedule'!C16</f>
        <v>8000</v>
      </c>
      <c r="D23" s="45">
        <f>'Working Capital Schedule'!D16</f>
        <v>3000</v>
      </c>
      <c r="E23" s="43"/>
    </row>
    <row r="24" spans="1:6" x14ac:dyDescent="0.3">
      <c r="A24" s="43" t="str">
        <f>'Working Capital Schedule'!A17</f>
        <v>Cash - Bank B</v>
      </c>
      <c r="B24" s="45">
        <f>'Working Capital Schedule'!B17</f>
        <v>2000</v>
      </c>
      <c r="C24" s="45">
        <f>'Working Capital Schedule'!C17</f>
        <v>1500</v>
      </c>
      <c r="D24" s="45">
        <f>'Working Capital Schedule'!D17</f>
        <v>-500</v>
      </c>
      <c r="E24" s="43"/>
    </row>
    <row r="25" spans="1:6" x14ac:dyDescent="0.3">
      <c r="A25" s="43" t="str">
        <f>'Working Capital Schedule'!A18</f>
        <v>Cash - Savings</v>
      </c>
      <c r="B25" s="45">
        <f>'Working Capital Schedule'!B18</f>
        <v>3000</v>
      </c>
      <c r="C25" s="45">
        <f>'Working Capital Schedule'!C18</f>
        <v>4000</v>
      </c>
      <c r="D25" s="45">
        <f>'Working Capital Schedule'!D18</f>
        <v>1000</v>
      </c>
      <c r="E25" s="43"/>
    </row>
    <row r="26" spans="1:6" x14ac:dyDescent="0.3">
      <c r="A26" s="43" t="str">
        <f>'Working Capital Schedule'!A19</f>
        <v>Accounts Receivable</v>
      </c>
      <c r="B26" s="45">
        <f>'Working Capital Schedule'!B19</f>
        <v>10000</v>
      </c>
      <c r="C26" s="45">
        <f>'Working Capital Schedule'!C19</f>
        <v>13000</v>
      </c>
      <c r="D26" s="45">
        <f>'Working Capital Schedule'!D19</f>
        <v>3000</v>
      </c>
      <c r="E26" s="43"/>
    </row>
    <row r="27" spans="1:6" x14ac:dyDescent="0.3">
      <c r="A27" s="43" t="str">
        <f>'Working Capital Schedule'!A20</f>
        <v>Inventory</v>
      </c>
      <c r="B27" s="46">
        <f>'Working Capital Schedule'!B20</f>
        <v>12000</v>
      </c>
      <c r="C27" s="46">
        <f>'Working Capital Schedule'!C20</f>
        <v>15000</v>
      </c>
      <c r="D27" s="46">
        <f>'Working Capital Schedule'!D20</f>
        <v>3000</v>
      </c>
      <c r="E27" s="43"/>
    </row>
    <row r="28" spans="1:6" x14ac:dyDescent="0.3">
      <c r="A28" s="1" t="str">
        <f>'Working Capital Schedule'!A21</f>
        <v>Total Current Assets</v>
      </c>
      <c r="B28" s="5">
        <f>'Working Capital Schedule'!B21</f>
        <v>32000</v>
      </c>
      <c r="C28" s="5">
        <f>'Working Capital Schedule'!C21</f>
        <v>41500</v>
      </c>
      <c r="D28" s="5">
        <f>'Working Capital Schedule'!D21</f>
        <v>9500</v>
      </c>
    </row>
    <row r="29" spans="1:6" x14ac:dyDescent="0.3">
      <c r="A29" s="17" t="str">
        <f>'Working Capital Schedule'!A22</f>
        <v>Fixed Assets, net (acc Dep, 3,000)</v>
      </c>
      <c r="B29" s="19">
        <f>'Working Capital Schedule'!B22</f>
        <v>25000</v>
      </c>
      <c r="C29" s="19">
        <f>'Working Capital Schedule'!C22</f>
        <v>30000</v>
      </c>
      <c r="D29" s="19">
        <f>'Working Capital Schedule'!D22</f>
        <v>5000</v>
      </c>
      <c r="E29" s="1" t="s">
        <v>60</v>
      </c>
      <c r="F29" s="58" t="s">
        <v>71</v>
      </c>
    </row>
    <row r="30" spans="1:6" x14ac:dyDescent="0.3">
      <c r="A30" s="1" t="str">
        <f>'Working Capital Schedule'!A23</f>
        <v>Total Assets</v>
      </c>
      <c r="B30" s="5">
        <f>'Working Capital Schedule'!B23</f>
        <v>57000</v>
      </c>
      <c r="C30" s="5">
        <f>'Working Capital Schedule'!C23</f>
        <v>71500</v>
      </c>
      <c r="D30" s="5">
        <f>'Working Capital Schedule'!D23</f>
        <v>14500</v>
      </c>
    </row>
    <row r="31" spans="1:6" x14ac:dyDescent="0.3">
      <c r="A31" s="1"/>
      <c r="B31" s="3"/>
      <c r="C31" s="3"/>
      <c r="D31" s="3"/>
    </row>
    <row r="32" spans="1:6" x14ac:dyDescent="0.3">
      <c r="A32" s="43" t="str">
        <f>'Working Capital Schedule'!A25</f>
        <v>Accounts Payable</v>
      </c>
      <c r="B32" s="45">
        <f>'Working Capital Schedule'!B25</f>
        <v>7000</v>
      </c>
      <c r="C32" s="45">
        <f>'Working Capital Schedule'!C25</f>
        <v>9000</v>
      </c>
      <c r="D32" s="45">
        <f>'Working Capital Schedule'!D25</f>
        <v>2000</v>
      </c>
    </row>
    <row r="33" spans="1:6" x14ac:dyDescent="0.3">
      <c r="A33" s="17" t="str">
        <f>'Working Capital Schedule'!A26</f>
        <v>Long-Term Loan</v>
      </c>
      <c r="B33" s="18">
        <f>'Working Capital Schedule'!B26</f>
        <v>20000</v>
      </c>
      <c r="C33" s="18">
        <f>'Working Capital Schedule'!C26</f>
        <v>14000</v>
      </c>
      <c r="D33" s="18">
        <f>'Working Capital Schedule'!D26</f>
        <v>-6000</v>
      </c>
      <c r="E33" s="1" t="s">
        <v>60</v>
      </c>
      <c r="F33" s="58" t="s">
        <v>70</v>
      </c>
    </row>
    <row r="34" spans="1:6" x14ac:dyDescent="0.3">
      <c r="A34" s="17" t="str">
        <f>'Working Capital Schedule'!A27</f>
        <v>Share Capital</v>
      </c>
      <c r="B34" s="18">
        <f>'Working Capital Schedule'!B27</f>
        <v>20000</v>
      </c>
      <c r="C34" s="18">
        <f>'Working Capital Schedule'!C27</f>
        <v>25000</v>
      </c>
      <c r="D34" s="18">
        <f>'Working Capital Schedule'!D27</f>
        <v>5000</v>
      </c>
      <c r="E34" s="1" t="s">
        <v>19</v>
      </c>
      <c r="F34" s="58" t="s">
        <v>69</v>
      </c>
    </row>
    <row r="35" spans="1:6" x14ac:dyDescent="0.3">
      <c r="A35" s="43" t="str">
        <f>'Working Capital Schedule'!A28</f>
        <v>Retained Earnings</v>
      </c>
      <c r="B35" s="46">
        <f>'Working Capital Schedule'!B28</f>
        <v>10000</v>
      </c>
      <c r="C35" s="46">
        <f>'Working Capital Schedule'!C28</f>
        <v>23500</v>
      </c>
      <c r="D35" s="46">
        <f>'Working Capital Schedule'!D28</f>
        <v>13500</v>
      </c>
    </row>
    <row r="36" spans="1:6" x14ac:dyDescent="0.3">
      <c r="A36" s="44" t="str">
        <f>'Working Capital Schedule'!A29</f>
        <v>Total Equity &amp; Liabilities</v>
      </c>
      <c r="B36" s="55">
        <f>'Working Capital Schedule'!B29</f>
        <v>57000</v>
      </c>
      <c r="C36" s="55">
        <f>'Working Capital Schedule'!C29</f>
        <v>71500</v>
      </c>
      <c r="D36" s="55">
        <f>'Working Capital Schedule'!D29</f>
        <v>14500</v>
      </c>
    </row>
    <row r="44" spans="1:6" x14ac:dyDescent="0.3">
      <c r="A44" s="69" t="s">
        <v>92</v>
      </c>
    </row>
    <row r="45" spans="1:6" x14ac:dyDescent="0.3">
      <c r="A45" s="62"/>
    </row>
    <row r="46" spans="1:6" x14ac:dyDescent="0.3">
      <c r="A46" s="62"/>
    </row>
    <row r="47" spans="1:6" x14ac:dyDescent="0.3">
      <c r="A47" s="62"/>
    </row>
    <row r="48" spans="1:6" x14ac:dyDescent="0.3">
      <c r="A48" s="62"/>
    </row>
  </sheetData>
  <mergeCells count="4">
    <mergeCell ref="A2:B2"/>
    <mergeCell ref="B20:C20"/>
    <mergeCell ref="B21:C21"/>
    <mergeCell ref="A44:A4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workbookViewId="0">
      <selection activeCell="D16" sqref="D16"/>
    </sheetView>
  </sheetViews>
  <sheetFormatPr defaultRowHeight="14.4" x14ac:dyDescent="0.3"/>
  <cols>
    <col min="1" max="1" width="35.33203125" customWidth="1"/>
    <col min="2" max="2" width="23.33203125" customWidth="1"/>
    <col min="3" max="3" width="27.109375" customWidth="1"/>
    <col min="4" max="4" width="65" customWidth="1"/>
  </cols>
  <sheetData>
    <row r="1" spans="1:4" ht="21.6" thickBot="1" x14ac:dyDescent="0.45">
      <c r="A1" s="7" t="s">
        <v>15</v>
      </c>
      <c r="B1" s="8" t="s">
        <v>30</v>
      </c>
      <c r="C1" s="8" t="s">
        <v>16</v>
      </c>
      <c r="D1" s="9" t="s">
        <v>31</v>
      </c>
    </row>
    <row r="2" spans="1:4" ht="21" x14ac:dyDescent="0.4">
      <c r="A2" s="10" t="s">
        <v>32</v>
      </c>
      <c r="B2" s="11" t="s">
        <v>33</v>
      </c>
      <c r="C2" s="11" t="s">
        <v>18</v>
      </c>
      <c r="D2" s="12" t="s">
        <v>34</v>
      </c>
    </row>
    <row r="3" spans="1:4" ht="21" x14ac:dyDescent="0.4">
      <c r="A3" s="10" t="s">
        <v>35</v>
      </c>
      <c r="B3" s="11" t="s">
        <v>36</v>
      </c>
      <c r="C3" s="11" t="s">
        <v>19</v>
      </c>
      <c r="D3" s="12" t="s">
        <v>37</v>
      </c>
    </row>
    <row r="4" spans="1:4" ht="21" x14ac:dyDescent="0.4">
      <c r="A4" s="10" t="s">
        <v>38</v>
      </c>
      <c r="B4" s="11" t="s">
        <v>36</v>
      </c>
      <c r="C4" s="11" t="s">
        <v>19</v>
      </c>
      <c r="D4" s="12" t="s">
        <v>39</v>
      </c>
    </row>
    <row r="5" spans="1:4" ht="21.6" thickBot="1" x14ac:dyDescent="0.45">
      <c r="A5" s="13" t="s">
        <v>40</v>
      </c>
      <c r="B5" s="14" t="s">
        <v>33</v>
      </c>
      <c r="C5" s="14" t="s">
        <v>18</v>
      </c>
      <c r="D5" s="15" t="s">
        <v>41</v>
      </c>
    </row>
    <row r="12" spans="1:4" x14ac:dyDescent="0.3">
      <c r="A12" s="69" t="s">
        <v>92</v>
      </c>
    </row>
    <row r="13" spans="1:4" x14ac:dyDescent="0.3">
      <c r="A13" s="62"/>
    </row>
    <row r="14" spans="1:4" x14ac:dyDescent="0.3">
      <c r="A14" s="62"/>
    </row>
    <row r="15" spans="1:4" x14ac:dyDescent="0.3">
      <c r="A15" s="62"/>
    </row>
    <row r="16" spans="1:4" x14ac:dyDescent="0.3">
      <c r="A16" s="62"/>
    </row>
  </sheetData>
  <mergeCells count="1">
    <mergeCell ref="A12: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Welcome</vt:lpstr>
      <vt:lpstr>Balance Sheet</vt:lpstr>
      <vt:lpstr>Working Capital Change</vt:lpstr>
      <vt:lpstr>Working Capital Schedule</vt:lpstr>
      <vt:lpstr>Funds From Opearations</vt:lpstr>
      <vt:lpstr>Fund Flow Statement</vt:lpstr>
      <vt:lpstr>WC Rules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Julieta Rothberg</cp:lastModifiedBy>
  <dcterms:created xsi:type="dcterms:W3CDTF">2025-11-19T17:32:40Z</dcterms:created>
  <dcterms:modified xsi:type="dcterms:W3CDTF">2025-11-21T19:50:55Z</dcterms:modified>
</cp:coreProperties>
</file>